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2" tabRatio="659" activeTab="2"/>
  </bookViews>
  <sheets>
    <sheet name="B6  6-pulsig" sheetId="1" r:id="rId1"/>
    <sheet name="Tabelle1" sheetId="2" r:id="rId2"/>
    <sheet name="Tabelle3" sheetId="3" r:id="rId3"/>
  </sheets>
  <definedNames>
    <definedName name="_xlnm.Print_Area" localSheetId="0">'B6  6-pulsig'!$A$1:$I$32</definedName>
  </definedNames>
  <calcPr fullCalcOnLoad="1"/>
</workbook>
</file>

<file path=xl/sharedStrings.xml><?xml version="1.0" encoding="utf-8"?>
<sst xmlns="http://schemas.openxmlformats.org/spreadsheetml/2006/main" count="49" uniqueCount="39">
  <si>
    <r>
      <t>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</si>
  <si>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=(I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)/(</t>
    </r>
    <r>
      <rPr>
        <sz val="10"/>
        <rFont val="Symbol"/>
        <family val="1"/>
      </rPr>
      <t>S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</si>
  <si>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r>
      <t>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</si>
  <si>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2*</t>
    </r>
    <r>
      <rPr>
        <sz val="10"/>
        <rFont val="Arial"/>
        <family val="2"/>
      </rPr>
      <t>(I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</si>
  <si>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HV Current in A</t>
  </si>
  <si>
    <t>HV in V</t>
  </si>
  <si>
    <t>LV in V</t>
  </si>
  <si>
    <t>LV in A</t>
  </si>
  <si>
    <t>HV in A</t>
  </si>
  <si>
    <t>LV Current in A</t>
  </si>
  <si>
    <t>kVA</t>
  </si>
  <si>
    <r>
      <t>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</t>
    </r>
  </si>
  <si>
    <t>THD</t>
  </si>
  <si>
    <r>
      <t>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</t>
    </r>
  </si>
  <si>
    <r>
      <t>Irms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=</t>
    </r>
  </si>
  <si>
    <r>
      <t>distortion factor k</t>
    </r>
    <r>
      <rPr>
        <vertAlign val="subscript"/>
        <sz val="10"/>
        <rFont val="Arial"/>
        <family val="2"/>
      </rPr>
      <t>i</t>
    </r>
  </si>
  <si>
    <t>fundamental component</t>
  </si>
  <si>
    <t>SGB- Transformatory prostownikowe</t>
  </si>
  <si>
    <t>Prąd dolnego napięcia</t>
  </si>
  <si>
    <t>Prąd górnego napięcia</t>
  </si>
  <si>
    <t>h (liczba harmonicznych)</t>
  </si>
  <si>
    <t>Harmoniczne w.r.t. fala podstawowa</t>
  </si>
  <si>
    <t>Suma kwadratów harmonicznych</t>
  </si>
  <si>
    <t>( DN) w A</t>
  </si>
  <si>
    <t>(GN) w A</t>
  </si>
  <si>
    <t>Suma</t>
  </si>
  <si>
    <t>K-Obliczanie współczynnika dla typowego nieliniowego obciążenia</t>
  </si>
  <si>
    <t>współczynnik K</t>
  </si>
  <si>
    <t>Znamionowy kVA</t>
  </si>
  <si>
    <t>Napięcie</t>
  </si>
  <si>
    <t>Prąd DN w A</t>
  </si>
  <si>
    <r>
      <t>I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(nieliniowy prąd obciążenia)</t>
    </r>
  </si>
  <si>
    <t>GN w V</t>
  </si>
  <si>
    <t>DN w V</t>
  </si>
  <si>
    <t>DN w A</t>
  </si>
  <si>
    <t>GN w A</t>
  </si>
  <si>
    <t>Moc znamionowa</t>
  </si>
  <si>
    <t xml:space="preserve">Typowe wartości harmonicznych prądu dla zacisków B6, na przykładzie transformatora 1600 KVA </t>
  </si>
  <si>
    <t>h (numery harmonicznych)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</si>
</sst>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00%"/>
    <numFmt numFmtId="190" formatCode="0.0000%"/>
    <numFmt numFmtId="191" formatCode="0.0"/>
    <numFmt numFmtId="192" formatCode="0.000"/>
    <numFmt numFmtId="193" formatCode="0.0000"/>
    <numFmt numFmtId="194" formatCode="0.00000"/>
    <numFmt numFmtId="195" formatCode="0.000000000"/>
    <numFmt numFmtId="196" formatCode="0.00000000"/>
    <numFmt numFmtId="197" formatCode="0.0000000"/>
    <numFmt numFmtId="198" formatCode="0.000000"/>
  </numFmts>
  <fonts count="9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0" fontId="0" fillId="2" borderId="0" xfId="0" applyFill="1" applyAlignment="1">
      <alignment/>
    </xf>
    <xf numFmtId="191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188" fontId="0" fillId="3" borderId="0" xfId="17" applyNumberFormat="1" applyFill="1" applyAlignment="1">
      <alignment horizontal="left"/>
    </xf>
    <xf numFmtId="188" fontId="0" fillId="0" borderId="0" xfId="17" applyNumberFormat="1" applyAlignment="1">
      <alignment horizontal="left"/>
    </xf>
    <xf numFmtId="188" fontId="0" fillId="4" borderId="0" xfId="17" applyNumberForma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194" fontId="0" fillId="0" borderId="1" xfId="0" applyNumberFormat="1" applyBorder="1" applyAlignment="1">
      <alignment horizontal="center"/>
    </xf>
    <xf numFmtId="19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91" fontId="0" fillId="0" borderId="1" xfId="0" applyNumberFormat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91" fontId="0" fillId="0" borderId="1" xfId="0" applyNumberForma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9</xdr:col>
      <xdr:colOff>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0" y="542925"/>
          <a:ext cx="873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1190625</xdr:colOff>
      <xdr:row>0</xdr:row>
      <xdr:rowOff>0</xdr:rowOff>
    </xdr:from>
    <xdr:to>
      <xdr:col>8</xdr:col>
      <xdr:colOff>1285875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zoomScale="75" zoomScaleNormal="75" workbookViewId="0" topLeftCell="A3">
      <selection activeCell="E5" sqref="E5"/>
    </sheetView>
  </sheetViews>
  <sheetFormatPr defaultColWidth="9.140625" defaultRowHeight="12.75"/>
  <cols>
    <col min="1" max="1" width="22.00390625" style="1" customWidth="1"/>
    <col min="2" max="2" width="35.00390625" style="0" customWidth="1"/>
    <col min="3" max="3" width="11.28125" style="0" hidden="1" customWidth="1"/>
    <col min="4" max="4" width="13.8515625" style="0" hidden="1" customWidth="1"/>
    <col min="5" max="5" width="34.8515625" style="0" customWidth="1"/>
    <col min="6" max="6" width="11.57421875" style="0" hidden="1" customWidth="1"/>
    <col min="7" max="7" width="0.13671875" style="0" customWidth="1"/>
    <col min="8" max="8" width="19.421875" style="0" customWidth="1"/>
    <col min="9" max="9" width="19.57421875" style="0" customWidth="1"/>
    <col min="10" max="16384" width="11.57421875" style="0" customWidth="1"/>
  </cols>
  <sheetData>
    <row r="3" ht="13.5">
      <c r="A3" s="38" t="s">
        <v>17</v>
      </c>
    </row>
    <row r="7" ht="17.25">
      <c r="A7" s="24" t="s">
        <v>37</v>
      </c>
    </row>
    <row r="8" ht="12.75">
      <c r="A8" s="23"/>
    </row>
    <row r="9" ht="12.75">
      <c r="A9" s="23"/>
    </row>
    <row r="10" spans="1:9" ht="12.75">
      <c r="A10" s="23"/>
      <c r="H10" s="9" t="s">
        <v>18</v>
      </c>
      <c r="I10" s="9" t="s">
        <v>19</v>
      </c>
    </row>
    <row r="11" spans="1:11" ht="16.5">
      <c r="A11" s="25" t="s">
        <v>20</v>
      </c>
      <c r="B11" s="26" t="s">
        <v>21</v>
      </c>
      <c r="C11" s="1" t="s">
        <v>0</v>
      </c>
      <c r="D11" s="1" t="s">
        <v>1</v>
      </c>
      <c r="E11" s="25" t="s">
        <v>22</v>
      </c>
      <c r="F11" s="1" t="s">
        <v>3</v>
      </c>
      <c r="H11" s="26" t="s">
        <v>23</v>
      </c>
      <c r="I11" s="26" t="s">
        <v>24</v>
      </c>
      <c r="K11" s="1" t="s">
        <v>0</v>
      </c>
    </row>
    <row r="12" spans="1:9" ht="12.75">
      <c r="A12" s="27">
        <v>1</v>
      </c>
      <c r="B12" s="28">
        <v>1</v>
      </c>
      <c r="C12" s="29">
        <f aca="true" t="shared" si="0" ref="C12:C24">B12*B12</f>
        <v>1</v>
      </c>
      <c r="D12" s="30">
        <f aca="true" t="shared" si="1" ref="D12:D24">B12/$C$25^(1/2)</f>
        <v>0.9625847375073503</v>
      </c>
      <c r="E12" s="30">
        <f aca="true" t="shared" si="2" ref="E12:E24">D12*D12</f>
        <v>0.9265693768820945</v>
      </c>
      <c r="F12" s="30">
        <f aca="true" t="shared" si="3" ref="F12:F24">E12*A12*A12</f>
        <v>0.9265693768820945</v>
      </c>
      <c r="G12" s="31"/>
      <c r="H12" s="32">
        <f aca="true" t="shared" si="4" ref="H12:H24">D12*$B$31</f>
        <v>2222.994229270776</v>
      </c>
      <c r="I12" s="32">
        <f aca="true" t="shared" si="5" ref="I12:I24">D12*$B$32</f>
        <v>88.91976917083105</v>
      </c>
    </row>
    <row r="13" spans="1:9" ht="12.75">
      <c r="A13" s="27">
        <v>3</v>
      </c>
      <c r="B13" s="33">
        <v>0</v>
      </c>
      <c r="C13" s="29">
        <f t="shared" si="0"/>
        <v>0</v>
      </c>
      <c r="D13" s="30">
        <f t="shared" si="1"/>
        <v>0</v>
      </c>
      <c r="E13" s="30">
        <f t="shared" si="2"/>
        <v>0</v>
      </c>
      <c r="F13" s="30">
        <f t="shared" si="3"/>
        <v>0</v>
      </c>
      <c r="G13" s="31"/>
      <c r="H13" s="32">
        <f t="shared" si="4"/>
        <v>0</v>
      </c>
      <c r="I13" s="32">
        <f t="shared" si="5"/>
        <v>0</v>
      </c>
    </row>
    <row r="14" spans="1:9" ht="12.75">
      <c r="A14" s="27">
        <v>5</v>
      </c>
      <c r="B14" s="33">
        <v>0.23</v>
      </c>
      <c r="C14" s="29">
        <f t="shared" si="0"/>
        <v>0.0529</v>
      </c>
      <c r="D14" s="30">
        <f t="shared" si="1"/>
        <v>0.22139448962669056</v>
      </c>
      <c r="E14" s="30">
        <f t="shared" si="2"/>
        <v>0.0490155200370628</v>
      </c>
      <c r="F14" s="30">
        <f t="shared" si="3"/>
        <v>1.22538800092657</v>
      </c>
      <c r="G14" s="31"/>
      <c r="H14" s="32">
        <f t="shared" si="4"/>
        <v>511.2886727322784</v>
      </c>
      <c r="I14" s="32">
        <f t="shared" si="5"/>
        <v>20.45154690929114</v>
      </c>
    </row>
    <row r="15" spans="1:9" ht="12.75">
      <c r="A15" s="27">
        <v>7</v>
      </c>
      <c r="B15" s="33">
        <v>0.12</v>
      </c>
      <c r="C15" s="29">
        <f t="shared" si="0"/>
        <v>0.0144</v>
      </c>
      <c r="D15" s="30">
        <f t="shared" si="1"/>
        <v>0.11551016850088203</v>
      </c>
      <c r="E15" s="30">
        <f t="shared" si="2"/>
        <v>0.01334259902710216</v>
      </c>
      <c r="F15" s="30">
        <f t="shared" si="3"/>
        <v>0.6537873523280058</v>
      </c>
      <c r="G15" s="31"/>
      <c r="H15" s="32">
        <f t="shared" si="4"/>
        <v>266.7593075124931</v>
      </c>
      <c r="I15" s="32">
        <f t="shared" si="5"/>
        <v>10.670372300499723</v>
      </c>
    </row>
    <row r="16" spans="1:9" ht="12.75">
      <c r="A16" s="27">
        <v>9</v>
      </c>
      <c r="B16" s="33">
        <v>0</v>
      </c>
      <c r="C16" s="29">
        <f t="shared" si="0"/>
        <v>0</v>
      </c>
      <c r="D16" s="30">
        <f t="shared" si="1"/>
        <v>0</v>
      </c>
      <c r="E16" s="30">
        <f t="shared" si="2"/>
        <v>0</v>
      </c>
      <c r="F16" s="30">
        <f t="shared" si="3"/>
        <v>0</v>
      </c>
      <c r="G16" s="31"/>
      <c r="H16" s="32">
        <f t="shared" si="4"/>
        <v>0</v>
      </c>
      <c r="I16" s="32">
        <f t="shared" si="5"/>
        <v>0</v>
      </c>
    </row>
    <row r="17" spans="1:9" ht="12.75">
      <c r="A17" s="27">
        <v>11</v>
      </c>
      <c r="B17" s="33">
        <v>0.075</v>
      </c>
      <c r="C17" s="29">
        <f t="shared" si="0"/>
        <v>0.005625</v>
      </c>
      <c r="D17" s="30">
        <f t="shared" si="1"/>
        <v>0.07219385531305127</v>
      </c>
      <c r="E17" s="30">
        <f t="shared" si="2"/>
        <v>0.00521195274496178</v>
      </c>
      <c r="F17" s="30">
        <f t="shared" si="3"/>
        <v>0.6306462821403754</v>
      </c>
      <c r="G17" s="31"/>
      <c r="H17" s="32">
        <f t="shared" si="4"/>
        <v>166.7245671953082</v>
      </c>
      <c r="I17" s="32">
        <f t="shared" si="5"/>
        <v>6.668982687812328</v>
      </c>
    </row>
    <row r="18" spans="1:9" ht="12.75">
      <c r="A18" s="27">
        <v>13</v>
      </c>
      <c r="B18" s="33">
        <v>0.055</v>
      </c>
      <c r="C18" s="29">
        <f t="shared" si="0"/>
        <v>0.003025</v>
      </c>
      <c r="D18" s="30">
        <f t="shared" si="1"/>
        <v>0.05294216056290427</v>
      </c>
      <c r="E18" s="30">
        <f t="shared" si="2"/>
        <v>0.002802872365068336</v>
      </c>
      <c r="F18" s="30">
        <f t="shared" si="3"/>
        <v>0.4736854296965487</v>
      </c>
      <c r="G18" s="31"/>
      <c r="H18" s="32">
        <f t="shared" si="4"/>
        <v>122.26468260989267</v>
      </c>
      <c r="I18" s="32">
        <f t="shared" si="5"/>
        <v>4.890587304395707</v>
      </c>
    </row>
    <row r="19" spans="1:12" s="9" customFormat="1" ht="12.75">
      <c r="A19" s="27">
        <v>15</v>
      </c>
      <c r="B19" s="33">
        <v>0</v>
      </c>
      <c r="C19" s="29">
        <f t="shared" si="0"/>
        <v>0</v>
      </c>
      <c r="D19" s="30">
        <f t="shared" si="1"/>
        <v>0</v>
      </c>
      <c r="E19" s="30">
        <f t="shared" si="2"/>
        <v>0</v>
      </c>
      <c r="F19" s="30">
        <f t="shared" si="3"/>
        <v>0</v>
      </c>
      <c r="G19" s="31"/>
      <c r="H19" s="32">
        <f t="shared" si="4"/>
        <v>0</v>
      </c>
      <c r="I19" s="32">
        <f t="shared" si="5"/>
        <v>0</v>
      </c>
      <c r="J19"/>
      <c r="K19"/>
      <c r="L19"/>
    </row>
    <row r="20" spans="1:9" ht="12.75">
      <c r="A20" s="27">
        <v>17</v>
      </c>
      <c r="B20" s="33">
        <v>0.04</v>
      </c>
      <c r="C20" s="29">
        <f t="shared" si="0"/>
        <v>0.0016</v>
      </c>
      <c r="D20" s="30">
        <f t="shared" si="1"/>
        <v>0.038503389500294014</v>
      </c>
      <c r="E20" s="30">
        <f t="shared" si="2"/>
        <v>0.0014825110030113513</v>
      </c>
      <c r="F20" s="30">
        <f t="shared" si="3"/>
        <v>0.42844567987028054</v>
      </c>
      <c r="G20" s="31"/>
      <c r="H20" s="32">
        <f t="shared" si="4"/>
        <v>88.91976917083105</v>
      </c>
      <c r="I20" s="32">
        <f t="shared" si="5"/>
        <v>3.5567907668332417</v>
      </c>
    </row>
    <row r="21" spans="1:9" ht="24.75" customHeight="1">
      <c r="A21" s="27">
        <v>19</v>
      </c>
      <c r="B21" s="33">
        <v>0.03</v>
      </c>
      <c r="C21" s="29">
        <f t="shared" si="0"/>
        <v>0.0009</v>
      </c>
      <c r="D21" s="30">
        <f t="shared" si="1"/>
        <v>0.028877542125220507</v>
      </c>
      <c r="E21" s="30">
        <f t="shared" si="2"/>
        <v>0.000833912439193885</v>
      </c>
      <c r="F21" s="30">
        <f t="shared" si="3"/>
        <v>0.30104239054899246</v>
      </c>
      <c r="G21" s="31"/>
      <c r="H21" s="32">
        <f t="shared" si="4"/>
        <v>66.68982687812327</v>
      </c>
      <c r="I21" s="32">
        <f t="shared" si="5"/>
        <v>2.667593075124931</v>
      </c>
    </row>
    <row r="22" spans="1:9" ht="12.75">
      <c r="A22" s="27">
        <v>21</v>
      </c>
      <c r="B22" s="33">
        <v>0</v>
      </c>
      <c r="C22" s="29">
        <f t="shared" si="0"/>
        <v>0</v>
      </c>
      <c r="D22" s="30">
        <f t="shared" si="1"/>
        <v>0</v>
      </c>
      <c r="E22" s="30">
        <f t="shared" si="2"/>
        <v>0</v>
      </c>
      <c r="F22" s="30">
        <f t="shared" si="3"/>
        <v>0</v>
      </c>
      <c r="G22" s="31"/>
      <c r="H22" s="32">
        <f t="shared" si="4"/>
        <v>0</v>
      </c>
      <c r="I22" s="32">
        <f t="shared" si="5"/>
        <v>0</v>
      </c>
    </row>
    <row r="23" spans="1:9" ht="12.75">
      <c r="A23" s="27">
        <v>23</v>
      </c>
      <c r="B23" s="33">
        <v>0.02</v>
      </c>
      <c r="C23" s="29">
        <f t="shared" si="0"/>
        <v>0.0004</v>
      </c>
      <c r="D23" s="30">
        <f t="shared" si="1"/>
        <v>0.019251694750147007</v>
      </c>
      <c r="E23" s="30">
        <f t="shared" si="2"/>
        <v>0.00037062775075283783</v>
      </c>
      <c r="F23" s="30">
        <f t="shared" si="3"/>
        <v>0.1960620801482512</v>
      </c>
      <c r="G23" s="31"/>
      <c r="H23" s="32">
        <f t="shared" si="4"/>
        <v>44.45988458541552</v>
      </c>
      <c r="I23" s="32">
        <f t="shared" si="5"/>
        <v>1.7783953834166208</v>
      </c>
    </row>
    <row r="24" spans="1:9" ht="12.75">
      <c r="A24" s="27">
        <v>25</v>
      </c>
      <c r="B24" s="33">
        <v>0.02</v>
      </c>
      <c r="C24" s="29">
        <f t="shared" si="0"/>
        <v>0.0004</v>
      </c>
      <c r="D24" s="30">
        <f t="shared" si="1"/>
        <v>0.019251694750147007</v>
      </c>
      <c r="E24" s="30">
        <f t="shared" si="2"/>
        <v>0.00037062775075283783</v>
      </c>
      <c r="F24" s="30">
        <f t="shared" si="3"/>
        <v>0.23164234422052365</v>
      </c>
      <c r="G24" s="31"/>
      <c r="H24" s="32">
        <f t="shared" si="4"/>
        <v>44.45988458541552</v>
      </c>
      <c r="I24" s="32">
        <f t="shared" si="5"/>
        <v>1.7783953834166208</v>
      </c>
    </row>
    <row r="25" spans="1:12" ht="16.5">
      <c r="A25" s="8" t="s">
        <v>25</v>
      </c>
      <c r="B25" s="18" t="s">
        <v>14</v>
      </c>
      <c r="C25" s="10">
        <f>SUM(C12:C24)</f>
        <v>1.0792499999999998</v>
      </c>
      <c r="D25" s="9"/>
      <c r="E25" s="12">
        <f>SUM(E12:E24)</f>
        <v>1.0000000000000004</v>
      </c>
      <c r="F25" s="12">
        <f>SUM(F12:F24)</f>
        <v>5.067268936761643</v>
      </c>
      <c r="G25" s="9"/>
      <c r="H25" s="9"/>
      <c r="I25" s="9"/>
      <c r="J25" s="9"/>
      <c r="K25" s="9"/>
      <c r="L25" s="9"/>
    </row>
    <row r="28" spans="1:6" ht="15.75">
      <c r="A28" s="34" t="s">
        <v>36</v>
      </c>
      <c r="B28" s="35">
        <v>1600</v>
      </c>
      <c r="D28" s="17" t="s">
        <v>12</v>
      </c>
      <c r="F28" s="19" t="s">
        <v>15</v>
      </c>
    </row>
    <row r="29" spans="1:6" ht="12.75">
      <c r="A29" s="27" t="s">
        <v>32</v>
      </c>
      <c r="B29" s="36">
        <v>10000</v>
      </c>
      <c r="D29" s="20">
        <f>SQRT(SUM(C13:C24))</f>
        <v>0.28151376520518495</v>
      </c>
      <c r="F29" s="22">
        <f>D29/(SQRT(C25))</f>
        <v>0.2709808537847388</v>
      </c>
    </row>
    <row r="30" spans="1:2" ht="12.75">
      <c r="A30" s="27" t="s">
        <v>33</v>
      </c>
      <c r="B30" s="36">
        <v>400</v>
      </c>
    </row>
    <row r="31" spans="1:4" ht="12.75">
      <c r="A31" s="27" t="s">
        <v>34</v>
      </c>
      <c r="B31" s="37">
        <f>B28*1000/SQRT(3)/B30</f>
        <v>2309.401076758503</v>
      </c>
      <c r="D31" t="s">
        <v>16</v>
      </c>
    </row>
    <row r="32" spans="1:5" ht="15">
      <c r="A32" s="27" t="s">
        <v>35</v>
      </c>
      <c r="B32" s="37">
        <f>B28*1000/SQRT(3)/B29</f>
        <v>92.37604307034013</v>
      </c>
      <c r="D32" s="18" t="s">
        <v>13</v>
      </c>
      <c r="E32" s="21"/>
    </row>
  </sheetData>
  <printOptions/>
  <pageMargins left="0.5905511811023623" right="0.36" top="0.96" bottom="0.984251968503937" header="0.52" footer="0.5118110236220472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7" sqref="B17"/>
    </sheetView>
  </sheetViews>
  <sheetFormatPr defaultColWidth="9.140625" defaultRowHeight="12.75"/>
  <cols>
    <col min="1" max="1" width="19.140625" style="1" customWidth="1"/>
    <col min="2" max="2" width="21.7109375" style="0" customWidth="1"/>
    <col min="3" max="3" width="11.28125" style="0" customWidth="1"/>
    <col min="4" max="4" width="13.8515625" style="0" customWidth="1"/>
    <col min="5" max="5" width="9.8515625" style="0" customWidth="1"/>
    <col min="6" max="7" width="11.57421875" style="0" customWidth="1"/>
    <col min="8" max="8" width="14.00390625" style="0" customWidth="1"/>
    <col min="9" max="9" width="13.421875" style="0" customWidth="1"/>
    <col min="10" max="16384" width="11.57421875" style="0" customWidth="1"/>
  </cols>
  <sheetData>
    <row r="1" spans="1:2" ht="12.75">
      <c r="A1" s="8"/>
      <c r="B1" s="8" t="s">
        <v>26</v>
      </c>
    </row>
    <row r="2" spans="1:2" ht="12.75">
      <c r="A2" s="8"/>
      <c r="B2" s="8"/>
    </row>
    <row r="3" spans="1:9" ht="16.5">
      <c r="A3" s="1" t="s">
        <v>38</v>
      </c>
      <c r="B3" t="s">
        <v>31</v>
      </c>
      <c r="C3" s="1" t="s">
        <v>0</v>
      </c>
      <c r="D3" s="1" t="s">
        <v>1</v>
      </c>
      <c r="E3" s="1" t="s">
        <v>2</v>
      </c>
      <c r="F3" s="1" t="s">
        <v>3</v>
      </c>
      <c r="H3" t="s">
        <v>9</v>
      </c>
      <c r="I3" t="s">
        <v>4</v>
      </c>
    </row>
    <row r="4" spans="1:9" ht="12.75">
      <c r="A4" s="1">
        <v>1</v>
      </c>
      <c r="B4" s="2">
        <v>1</v>
      </c>
      <c r="C4" s="7">
        <f>B4*B4</f>
        <v>1</v>
      </c>
      <c r="D4" s="6">
        <f>B4/$C$17^(1/2)</f>
        <v>0.7915101397143981</v>
      </c>
      <c r="E4" s="6">
        <f>D4*D4</f>
        <v>0.626488301270706</v>
      </c>
      <c r="F4" s="6">
        <f>E4*A4*A4</f>
        <v>0.626488301270706</v>
      </c>
      <c r="H4" s="4">
        <f>D4*$B$23</f>
        <v>2176.0885344306002</v>
      </c>
      <c r="I4" s="4">
        <f>D4*$B$24</f>
        <v>83.08701676916836</v>
      </c>
    </row>
    <row r="5" spans="1:9" ht="12.75">
      <c r="A5" s="1">
        <v>3</v>
      </c>
      <c r="B5" s="3">
        <v>0.657</v>
      </c>
      <c r="C5" s="7">
        <f aca="true" t="shared" si="0" ref="C5:C16">B5*B5</f>
        <v>0.43164900000000006</v>
      </c>
      <c r="D5" s="6">
        <f aca="true" t="shared" si="1" ref="D5:D16">B5/$C$17^(1/2)</f>
        <v>0.5200221617923596</v>
      </c>
      <c r="E5" s="6">
        <f aca="true" t="shared" si="2" ref="E5:E16">D5*D5</f>
        <v>0.270423048755199</v>
      </c>
      <c r="F5" s="6">
        <f aca="true" t="shared" si="3" ref="F5:F16">E5*A5*A5</f>
        <v>2.4338074387967907</v>
      </c>
      <c r="H5" s="4">
        <f aca="true" t="shared" si="4" ref="H5:H16">D5*$B$23</f>
        <v>1429.6901671209046</v>
      </c>
      <c r="I5" s="4">
        <f aca="true" t="shared" si="5" ref="I5:I16">D5*$B$24</f>
        <v>54.58817001734362</v>
      </c>
    </row>
    <row r="6" spans="1:9" ht="12.75">
      <c r="A6" s="1">
        <v>5</v>
      </c>
      <c r="B6" s="3">
        <v>0.377</v>
      </c>
      <c r="C6" s="7">
        <f t="shared" si="0"/>
        <v>0.142129</v>
      </c>
      <c r="D6" s="6">
        <f t="shared" si="1"/>
        <v>0.2983993226723281</v>
      </c>
      <c r="E6" s="6">
        <f t="shared" si="2"/>
        <v>0.08904215577130419</v>
      </c>
      <c r="F6" s="6">
        <f t="shared" si="3"/>
        <v>2.2260538942826047</v>
      </c>
      <c r="H6" s="4">
        <f t="shared" si="4"/>
        <v>820.3853774803364</v>
      </c>
      <c r="I6" s="4">
        <f t="shared" si="5"/>
        <v>31.323805321976476</v>
      </c>
    </row>
    <row r="7" spans="1:9" ht="12.75">
      <c r="A7" s="1">
        <v>7</v>
      </c>
      <c r="B7" s="3">
        <v>0.127</v>
      </c>
      <c r="C7" s="7">
        <f t="shared" si="0"/>
        <v>0.016129</v>
      </c>
      <c r="D7" s="6">
        <f t="shared" si="1"/>
        <v>0.10052178774372857</v>
      </c>
      <c r="E7" s="6">
        <f t="shared" si="2"/>
        <v>0.010104629811195219</v>
      </c>
      <c r="F7" s="6">
        <f t="shared" si="3"/>
        <v>0.4951268607485657</v>
      </c>
      <c r="H7" s="4">
        <f t="shared" si="4"/>
        <v>276.36324387268627</v>
      </c>
      <c r="I7" s="4">
        <f t="shared" si="5"/>
        <v>10.552051129684383</v>
      </c>
    </row>
    <row r="8" spans="1:9" ht="12.75">
      <c r="A8" s="1">
        <v>9</v>
      </c>
      <c r="B8" s="3">
        <v>0.044</v>
      </c>
      <c r="C8" s="7">
        <f t="shared" si="0"/>
        <v>0.0019359999999999998</v>
      </c>
      <c r="D8" s="6">
        <f t="shared" si="1"/>
        <v>0.034826446147433514</v>
      </c>
      <c r="E8" s="6">
        <f t="shared" si="2"/>
        <v>0.0012128813512600866</v>
      </c>
      <c r="F8" s="6">
        <f t="shared" si="3"/>
        <v>0.09824338945206701</v>
      </c>
      <c r="H8" s="4">
        <f t="shared" si="4"/>
        <v>95.7478955149464</v>
      </c>
      <c r="I8" s="4">
        <f t="shared" si="5"/>
        <v>3.655828737843408</v>
      </c>
    </row>
    <row r="9" spans="1:9" ht="12.75">
      <c r="A9" s="1">
        <v>11</v>
      </c>
      <c r="B9" s="3">
        <v>0.053</v>
      </c>
      <c r="C9" s="7">
        <f t="shared" si="0"/>
        <v>0.002809</v>
      </c>
      <c r="D9" s="6">
        <f t="shared" si="1"/>
        <v>0.041950037404863104</v>
      </c>
      <c r="E9" s="6">
        <f t="shared" si="2"/>
        <v>0.0017598056382694136</v>
      </c>
      <c r="F9" s="6">
        <f t="shared" si="3"/>
        <v>0.21293648223059905</v>
      </c>
      <c r="H9" s="4">
        <f t="shared" si="4"/>
        <v>115.33269232482182</v>
      </c>
      <c r="I9" s="4">
        <f t="shared" si="5"/>
        <v>4.403611888765924</v>
      </c>
    </row>
    <row r="10" spans="1:9" ht="12.75">
      <c r="A10" s="1">
        <v>13</v>
      </c>
      <c r="B10" s="3">
        <v>0.025</v>
      </c>
      <c r="C10" s="7">
        <f t="shared" si="0"/>
        <v>0.0006250000000000001</v>
      </c>
      <c r="D10" s="6">
        <f t="shared" si="1"/>
        <v>0.019787753492859956</v>
      </c>
      <c r="E10" s="6">
        <f t="shared" si="2"/>
        <v>0.0003915551882941914</v>
      </c>
      <c r="F10" s="6">
        <f t="shared" si="3"/>
        <v>0.06617282682171835</v>
      </c>
      <c r="H10" s="4">
        <f t="shared" si="4"/>
        <v>54.40221336076502</v>
      </c>
      <c r="I10" s="4">
        <f t="shared" si="5"/>
        <v>2.0771754192292096</v>
      </c>
    </row>
    <row r="11" spans="1:9" ht="12.75">
      <c r="A11" s="1">
        <v>15</v>
      </c>
      <c r="B11" s="3">
        <v>0.019</v>
      </c>
      <c r="C11" s="7">
        <f t="shared" si="0"/>
        <v>0.000361</v>
      </c>
      <c r="D11" s="6">
        <f t="shared" si="1"/>
        <v>0.015038692654573565</v>
      </c>
      <c r="E11" s="6">
        <f t="shared" si="2"/>
        <v>0.0002261622767587249</v>
      </c>
      <c r="F11" s="6">
        <f t="shared" si="3"/>
        <v>0.050886512270713107</v>
      </c>
      <c r="H11" s="4">
        <f t="shared" si="4"/>
        <v>41.34568215418141</v>
      </c>
      <c r="I11" s="4">
        <f t="shared" si="5"/>
        <v>1.578653318614199</v>
      </c>
    </row>
    <row r="12" spans="1:9" ht="12.75">
      <c r="A12" s="1">
        <v>17</v>
      </c>
      <c r="B12" s="3">
        <v>0.018</v>
      </c>
      <c r="C12" s="7">
        <f t="shared" si="0"/>
        <v>0.00032399999999999996</v>
      </c>
      <c r="D12" s="6">
        <f t="shared" si="1"/>
        <v>0.014247182514859166</v>
      </c>
      <c r="E12" s="6">
        <f t="shared" si="2"/>
        <v>0.00020298220961170876</v>
      </c>
      <c r="F12" s="6">
        <f t="shared" si="3"/>
        <v>0.05866185857778383</v>
      </c>
      <c r="H12" s="4">
        <f t="shared" si="4"/>
        <v>39.169593619750806</v>
      </c>
      <c r="I12" s="4">
        <f t="shared" si="5"/>
        <v>1.4955663018450307</v>
      </c>
    </row>
    <row r="13" spans="1:9" ht="12.75">
      <c r="A13" s="1">
        <v>19</v>
      </c>
      <c r="B13" s="3">
        <v>0.011</v>
      </c>
      <c r="C13" s="7">
        <f t="shared" si="0"/>
        <v>0.00012099999999999999</v>
      </c>
      <c r="D13" s="6">
        <f t="shared" si="1"/>
        <v>0.008706611536858378</v>
      </c>
      <c r="E13" s="6">
        <f t="shared" si="2"/>
        <v>7.580508445375541E-05</v>
      </c>
      <c r="F13" s="6">
        <f t="shared" si="3"/>
        <v>0.027365635487805705</v>
      </c>
      <c r="H13" s="4">
        <f t="shared" si="4"/>
        <v>23.9369738787366</v>
      </c>
      <c r="I13" s="4">
        <f t="shared" si="5"/>
        <v>0.913957184460852</v>
      </c>
    </row>
    <row r="14" spans="1:9" ht="12.75">
      <c r="A14" s="1">
        <v>21</v>
      </c>
      <c r="B14" s="3">
        <v>0.006</v>
      </c>
      <c r="C14" s="7">
        <f t="shared" si="0"/>
        <v>3.6E-05</v>
      </c>
      <c r="D14" s="6">
        <f t="shared" si="1"/>
        <v>0.004749060838286389</v>
      </c>
      <c r="E14" s="6">
        <f t="shared" si="2"/>
        <v>2.2553578845745423E-05</v>
      </c>
      <c r="F14" s="6">
        <f t="shared" si="3"/>
        <v>0.009946128270973732</v>
      </c>
      <c r="H14" s="4">
        <f t="shared" si="4"/>
        <v>13.056531206583603</v>
      </c>
      <c r="I14" s="4">
        <f t="shared" si="5"/>
        <v>0.4985221006150103</v>
      </c>
    </row>
    <row r="15" spans="1:9" ht="12.75">
      <c r="A15" s="1">
        <v>23</v>
      </c>
      <c r="B15" s="3">
        <v>0.008</v>
      </c>
      <c r="C15" s="7">
        <f t="shared" si="0"/>
        <v>6.4E-05</v>
      </c>
      <c r="D15" s="6">
        <f t="shared" si="1"/>
        <v>0.0063320811177151855</v>
      </c>
      <c r="E15" s="6">
        <f t="shared" si="2"/>
        <v>4.009525128132519E-05</v>
      </c>
      <c r="F15" s="6">
        <f t="shared" si="3"/>
        <v>0.021210387927821026</v>
      </c>
      <c r="H15" s="4">
        <f t="shared" si="4"/>
        <v>17.408708275444805</v>
      </c>
      <c r="I15" s="4">
        <f t="shared" si="5"/>
        <v>0.6646961341533469</v>
      </c>
    </row>
    <row r="16" spans="1:9" ht="12.75">
      <c r="A16" s="1">
        <v>25</v>
      </c>
      <c r="B16" s="3">
        <v>0.004</v>
      </c>
      <c r="C16" s="7">
        <f t="shared" si="0"/>
        <v>1.6E-05</v>
      </c>
      <c r="D16" s="6">
        <f t="shared" si="1"/>
        <v>0.0031660405588575928</v>
      </c>
      <c r="E16" s="6">
        <f t="shared" si="2"/>
        <v>1.0023812820331297E-05</v>
      </c>
      <c r="F16" s="6">
        <f t="shared" si="3"/>
        <v>0.006264883012707062</v>
      </c>
      <c r="H16" s="4">
        <f t="shared" si="4"/>
        <v>8.704354137722403</v>
      </c>
      <c r="I16" s="4">
        <f t="shared" si="5"/>
        <v>0.33234806707667347</v>
      </c>
    </row>
    <row r="17" spans="1:7" s="9" customFormat="1" ht="12.75">
      <c r="A17" s="8" t="s">
        <v>25</v>
      </c>
      <c r="C17" s="10">
        <f>SUM(C4:C16)</f>
        <v>1.5961990000000004</v>
      </c>
      <c r="E17" s="12">
        <f>SUM(E4:E16)</f>
        <v>0.9999999999999994</v>
      </c>
      <c r="F17" s="12">
        <f>SUM(F4:F16)</f>
        <v>6.333164599150857</v>
      </c>
      <c r="G17" s="9" t="s">
        <v>27</v>
      </c>
    </row>
    <row r="20" spans="1:2" ht="12.75">
      <c r="A20" s="1" t="s">
        <v>28</v>
      </c>
      <c r="B20">
        <v>2000</v>
      </c>
    </row>
    <row r="21" spans="1:2" ht="12.75">
      <c r="A21" s="1" t="s">
        <v>5</v>
      </c>
      <c r="B21">
        <v>11000</v>
      </c>
    </row>
    <row r="22" spans="1:2" ht="12.75">
      <c r="A22" s="1" t="s">
        <v>6</v>
      </c>
      <c r="B22">
        <v>420</v>
      </c>
    </row>
    <row r="23" spans="1:2" ht="12.75">
      <c r="A23" s="1" t="s">
        <v>7</v>
      </c>
      <c r="B23" s="13">
        <f>B20*1000/SQRT(3)/B22</f>
        <v>2749.286996141075</v>
      </c>
    </row>
    <row r="24" spans="1:2" ht="12.75">
      <c r="A24" s="1" t="s">
        <v>8</v>
      </c>
      <c r="B24" s="13">
        <f>B20*1000/SQRT(3)/B21</f>
        <v>104.97277621629559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F5" sqref="F5"/>
    </sheetView>
  </sheetViews>
  <sheetFormatPr defaultColWidth="9.140625" defaultRowHeight="12.75"/>
  <cols>
    <col min="1" max="1" width="18.7109375" style="0" customWidth="1"/>
    <col min="2" max="2" width="19.28125" style="0" customWidth="1"/>
    <col min="3" max="3" width="11.57421875" style="0" bestFit="1" customWidth="1"/>
    <col min="4" max="16384" width="11.57421875" style="0" customWidth="1"/>
  </cols>
  <sheetData>
    <row r="2" spans="1:5" ht="16.5">
      <c r="A2" s="1" t="s">
        <v>38</v>
      </c>
      <c r="B2" t="s">
        <v>30</v>
      </c>
      <c r="C2" s="16" t="s">
        <v>11</v>
      </c>
      <c r="D2" s="1" t="s">
        <v>2</v>
      </c>
      <c r="E2" s="1" t="s">
        <v>3</v>
      </c>
    </row>
    <row r="3" spans="1:5" ht="12.75">
      <c r="A3" s="1">
        <v>1</v>
      </c>
      <c r="B3" s="15">
        <v>2008.9206505290247</v>
      </c>
      <c r="C3" s="6">
        <f>B3/$B$16</f>
        <v>0.7307060533690241</v>
      </c>
      <c r="D3" s="6">
        <f>C3*C3</f>
        <v>0.533931336430135</v>
      </c>
      <c r="E3" s="6">
        <f>D3*A3^2</f>
        <v>0.533931336430135</v>
      </c>
    </row>
    <row r="4" spans="1:5" ht="12.75">
      <c r="A4" s="1">
        <v>3</v>
      </c>
      <c r="B4" s="15">
        <v>1380.1284869134402</v>
      </c>
      <c r="C4" s="6">
        <f aca="true" t="shared" si="0" ref="C4:C15">B4/$B$16</f>
        <v>0.5019950586645197</v>
      </c>
      <c r="D4" s="6">
        <f aca="true" t="shared" si="1" ref="D4:D15">C4*C4</f>
        <v>0.25199903892359454</v>
      </c>
      <c r="E4" s="6">
        <f aca="true" t="shared" si="2" ref="E4:E15">D4*A4^2</f>
        <v>2.267991350312351</v>
      </c>
    </row>
    <row r="5" spans="1:5" ht="12.75">
      <c r="A5" s="1">
        <v>5</v>
      </c>
      <c r="B5" s="15">
        <v>918.0767372917642</v>
      </c>
      <c r="C5" s="6">
        <f t="shared" si="0"/>
        <v>0.333932666389644</v>
      </c>
      <c r="D5" s="6">
        <f t="shared" si="1"/>
        <v>0.11151102568209725</v>
      </c>
      <c r="E5" s="6">
        <f t="shared" si="2"/>
        <v>2.7877756420524316</v>
      </c>
    </row>
    <row r="6" spans="1:5" ht="12.75">
      <c r="A6" s="1">
        <v>7</v>
      </c>
      <c r="B6" s="15">
        <v>757.3630852494422</v>
      </c>
      <c r="C6" s="6">
        <f t="shared" si="0"/>
        <v>0.27547618212012204</v>
      </c>
      <c r="D6" s="6">
        <f t="shared" si="1"/>
        <v>0.07588712691547865</v>
      </c>
      <c r="E6" s="6">
        <f t="shared" si="2"/>
        <v>3.718469218858454</v>
      </c>
    </row>
    <row r="7" spans="1:5" ht="12.75">
      <c r="A7" s="1">
        <v>9</v>
      </c>
      <c r="B7" s="15">
        <v>325.445145385702</v>
      </c>
      <c r="C7" s="6">
        <f t="shared" si="0"/>
        <v>0.1183743806457819</v>
      </c>
      <c r="D7" s="6">
        <f t="shared" si="1"/>
        <v>0.014012493993272465</v>
      </c>
      <c r="E7" s="6">
        <f t="shared" si="2"/>
        <v>1.1350120134550696</v>
      </c>
    </row>
    <row r="8" spans="1:5" ht="12.75">
      <c r="A8" s="1">
        <v>11</v>
      </c>
      <c r="B8" s="15">
        <v>206.91882700448951</v>
      </c>
      <c r="C8" s="6">
        <f t="shared" si="0"/>
        <v>0.07526272349700946</v>
      </c>
      <c r="D8" s="6">
        <f t="shared" si="1"/>
        <v>0.0056644775481873005</v>
      </c>
      <c r="E8" s="6">
        <f t="shared" si="2"/>
        <v>0.6854017833306634</v>
      </c>
    </row>
    <row r="9" spans="1:5" ht="12.75">
      <c r="A9" s="1">
        <v>13</v>
      </c>
      <c r="B9" s="15">
        <v>140.62444553703173</v>
      </c>
      <c r="C9" s="6">
        <f t="shared" si="0"/>
        <v>0.05114942373583169</v>
      </c>
      <c r="D9" s="6">
        <f t="shared" si="1"/>
        <v>0.0026162635485076618</v>
      </c>
      <c r="E9" s="6">
        <f t="shared" si="2"/>
        <v>0.44214853969779483</v>
      </c>
    </row>
    <row r="10" spans="1:5" ht="12.75">
      <c r="A10" s="1">
        <v>15</v>
      </c>
      <c r="B10" s="15">
        <v>110.49063577909635</v>
      </c>
      <c r="C10" s="6">
        <f t="shared" si="0"/>
        <v>0.04018883293529632</v>
      </c>
      <c r="D10" s="6">
        <f t="shared" si="1"/>
        <v>0.0016151422927011582</v>
      </c>
      <c r="E10" s="6">
        <f t="shared" si="2"/>
        <v>0.3634070158577606</v>
      </c>
    </row>
    <row r="11" spans="1:5" ht="12.75">
      <c r="A11" s="1">
        <v>17</v>
      </c>
      <c r="B11" s="15">
        <v>90.4014292738061</v>
      </c>
      <c r="C11" s="6">
        <f t="shared" si="0"/>
        <v>0.03288177240160608</v>
      </c>
      <c r="D11" s="6">
        <f t="shared" si="1"/>
        <v>0.001081210956271023</v>
      </c>
      <c r="E11" s="6">
        <f t="shared" si="2"/>
        <v>0.31246996636232566</v>
      </c>
    </row>
    <row r="12" spans="1:5" ht="12.75">
      <c r="A12" s="1">
        <v>19</v>
      </c>
      <c r="B12" s="15">
        <v>70.31222276851587</v>
      </c>
      <c r="C12" s="6">
        <f t="shared" si="0"/>
        <v>0.025574711867915843</v>
      </c>
      <c r="D12" s="6">
        <f t="shared" si="1"/>
        <v>0.0006540658871269154</v>
      </c>
      <c r="E12" s="6">
        <f t="shared" si="2"/>
        <v>0.2361177852528165</v>
      </c>
    </row>
    <row r="13" spans="1:5" ht="12.75">
      <c r="A13" s="1">
        <v>21</v>
      </c>
      <c r="B13" s="15">
        <v>60.267619515870734</v>
      </c>
      <c r="C13" s="6">
        <f t="shared" si="0"/>
        <v>0.02192118160107072</v>
      </c>
      <c r="D13" s="6">
        <f t="shared" si="1"/>
        <v>0.00048053820278712143</v>
      </c>
      <c r="E13" s="6">
        <f t="shared" si="2"/>
        <v>0.21191734742912055</v>
      </c>
    </row>
    <row r="14" spans="1:5" ht="12.75">
      <c r="A14" s="1">
        <v>23</v>
      </c>
      <c r="B14" s="15">
        <v>50.22301626322562</v>
      </c>
      <c r="C14" s="6">
        <f t="shared" si="0"/>
        <v>0.0182676513342256</v>
      </c>
      <c r="D14" s="6">
        <f t="shared" si="1"/>
        <v>0.0003337070852688344</v>
      </c>
      <c r="E14" s="6">
        <f t="shared" si="2"/>
        <v>0.1765310481072134</v>
      </c>
    </row>
    <row r="15" spans="1:5" ht="12.75">
      <c r="A15" s="1">
        <v>25</v>
      </c>
      <c r="B15" s="15">
        <v>40.17841301058049</v>
      </c>
      <c r="C15" s="6">
        <f t="shared" si="0"/>
        <v>0.01461412106738048</v>
      </c>
      <c r="D15" s="6">
        <f t="shared" si="1"/>
        <v>0.000213572534572054</v>
      </c>
      <c r="E15" s="6">
        <f t="shared" si="2"/>
        <v>0.13348283410753375</v>
      </c>
    </row>
    <row r="16" spans="1:6" s="9" customFormat="1" ht="12.75">
      <c r="A16" s="8" t="s">
        <v>25</v>
      </c>
      <c r="B16" s="8">
        <f>SQRT(SUMSQ(B3:B15))</f>
        <v>2749.2869961410756</v>
      </c>
      <c r="C16" s="11"/>
      <c r="D16" s="12">
        <f>SUM(D3:D15)</f>
        <v>1</v>
      </c>
      <c r="E16" s="5">
        <f>SUM(E3:E15)</f>
        <v>13.004655881253669</v>
      </c>
      <c r="F16" s="9" t="s">
        <v>27</v>
      </c>
    </row>
    <row r="19" spans="1:2" ht="12.75">
      <c r="A19" t="s">
        <v>29</v>
      </c>
      <c r="B19" s="14">
        <v>420</v>
      </c>
    </row>
    <row r="21" spans="1:2" ht="12.75">
      <c r="A21" s="9" t="s">
        <v>10</v>
      </c>
      <c r="B21" s="9">
        <f>B16*B19*SQRT(3)/1000</f>
        <v>2000.0000000000002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Schweiger</dc:creator>
  <cp:keywords/>
  <dc:description/>
  <cp:lastModifiedBy>user</cp:lastModifiedBy>
  <cp:lastPrinted>2003-12-16T09:24:32Z</cp:lastPrinted>
  <dcterms:created xsi:type="dcterms:W3CDTF">2001-10-26T23:15:20Z</dcterms:created>
  <dcterms:modified xsi:type="dcterms:W3CDTF">2004-09-30T15:59:28Z</dcterms:modified>
  <cp:category/>
  <cp:version/>
  <cp:contentType/>
  <cp:contentStatus/>
</cp:coreProperties>
</file>